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jhall\Desktop\"/>
    </mc:Choice>
  </mc:AlternateContent>
  <bookViews>
    <workbookView xWindow="0" yWindow="0" windowWidth="19200" windowHeight="6720"/>
  </bookViews>
  <sheets>
    <sheet name="Sheet1" sheetId="4" r:id="rId1"/>
  </sheets>
  <definedNames>
    <definedName name="Associate">Sheet1!$S$3:$S$11</definedName>
    <definedName name="Bachelors">Sheet1!$W$3:$W$7</definedName>
    <definedName name="Career">Sheet1!$O$3:$O$7</definedName>
    <definedName name="Certificate">Sheet1!$U$3:$U$11</definedName>
    <definedName name="Choice">Sheet1!$M$3:$M$4</definedName>
    <definedName name="Doctoral">Sheet1!$Q$3</definedName>
    <definedName name="Masters">Sheet1!$R$3:$R$6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4" l="1"/>
  <c r="E13" i="4"/>
  <c r="B13" i="4"/>
  <c r="H8" i="4" l="1"/>
  <c r="E8" i="4"/>
  <c r="B8" i="4"/>
  <c r="H10" i="4" l="1"/>
  <c r="B10" i="4"/>
  <c r="B12" i="4" l="1"/>
  <c r="E11" i="4" l="1"/>
  <c r="H12" i="4"/>
  <c r="E12" i="4"/>
  <c r="B14" i="4" l="1"/>
  <c r="B15" i="4" s="1"/>
  <c r="E14" i="4"/>
  <c r="E15" i="4" s="1"/>
  <c r="H11" i="4"/>
  <c r="H14" i="4" s="1"/>
  <c r="H15" i="4" s="1"/>
</calcChain>
</file>

<file path=xl/sharedStrings.xml><?xml version="1.0" encoding="utf-8"?>
<sst xmlns="http://schemas.openxmlformats.org/spreadsheetml/2006/main" count="79" uniqueCount="51">
  <si>
    <t>Tuition Assistance Calculator</t>
  </si>
  <si>
    <t>Academic Level:</t>
  </si>
  <si>
    <t>Academic Program:</t>
  </si>
  <si>
    <t>Choice</t>
  </si>
  <si>
    <t>Career</t>
  </si>
  <si>
    <t>Doctoral</t>
  </si>
  <si>
    <t>Masters</t>
  </si>
  <si>
    <t>Associate</t>
  </si>
  <si>
    <t>Certificate</t>
  </si>
  <si>
    <t>Bachelors</t>
  </si>
  <si>
    <t>Yes</t>
  </si>
  <si>
    <t>Doctor of Nursing Practioner</t>
  </si>
  <si>
    <t>Health Care Administration</t>
  </si>
  <si>
    <t>Cardiac Electrophysiology</t>
  </si>
  <si>
    <t>Cardiac Electrophysiology (Academic Certificate)</t>
  </si>
  <si>
    <t>Healthcare Administration</t>
  </si>
  <si>
    <t>SPRING</t>
  </si>
  <si>
    <t>SUMMER</t>
  </si>
  <si>
    <t>FALL</t>
  </si>
  <si>
    <t>No</t>
  </si>
  <si>
    <t>Health Sciences</t>
  </si>
  <si>
    <t>Cardiovascular Invasive Speciality</t>
  </si>
  <si>
    <t>Cardiac Electrophysiology (Professional Certificate)</t>
  </si>
  <si>
    <t>Nursing - Administration</t>
  </si>
  <si>
    <t>Diagnostic Medical Sonography</t>
  </si>
  <si>
    <t>Nursing (RN-BSN)</t>
  </si>
  <si>
    <t>How many credits are you taking?</t>
  </si>
  <si>
    <t>Nursing - Education</t>
  </si>
  <si>
    <t>Nuclear Medicine Technology</t>
  </si>
  <si>
    <t>Nursing (3-Year BSN)</t>
  </si>
  <si>
    <t>Tuition / Reimbursement</t>
  </si>
  <si>
    <t>Nursing (Day Program)</t>
  </si>
  <si>
    <t>Health Care Administration (Professional Certificate)</t>
  </si>
  <si>
    <t>Are you taking program specific courses?</t>
  </si>
  <si>
    <t>Nursing (Evening/Weekend Program)</t>
  </si>
  <si>
    <t>Health Informatics (Professional Certificate)</t>
  </si>
  <si>
    <t>Program Tuition</t>
  </si>
  <si>
    <r>
      <t xml:space="preserve">Program Tuition </t>
    </r>
    <r>
      <rPr>
        <sz val="10"/>
        <color theme="1"/>
        <rFont val="Calibri"/>
        <family val="2"/>
        <scheme val="minor"/>
      </rPr>
      <t>(not charged during the summer)</t>
    </r>
  </si>
  <si>
    <t>N/A</t>
  </si>
  <si>
    <t>Radiography</t>
  </si>
  <si>
    <t>Medical Laboratory Science</t>
  </si>
  <si>
    <t>Reimbursement since Jan 1</t>
  </si>
  <si>
    <t>Previous Reimbursement</t>
  </si>
  <si>
    <t>Respiratory Care</t>
  </si>
  <si>
    <t>State/local tax</t>
  </si>
  <si>
    <t>Surgical Technology</t>
  </si>
  <si>
    <t>Federal tax</t>
  </si>
  <si>
    <t>Net reimbursement</t>
  </si>
  <si>
    <t>Out-of-Pocket</t>
  </si>
  <si>
    <t>Grant and Scholarships</t>
  </si>
  <si>
    <t>Biomedical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</si>
</sst>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0" fillId="0" borderId="0" xfId="0" applyBorder="1"/>
    <xf numFmtId="44" fontId="0" fillId="0" borderId="0" xfId="1" applyFont="1" applyBorder="1"/>
    <xf numFmtId="44" fontId="0" fillId="0" borderId="6" xfId="1" applyFont="1" applyBorder="1"/>
    <xf numFmtId="0" fontId="0" fillId="0" borderId="9" xfId="0" applyBorder="1"/>
    <xf numFmtId="0" fontId="0" fillId="0" borderId="10" xfId="0" applyBorder="1"/>
    <xf numFmtId="0" fontId="2" fillId="0" borderId="0" xfId="0" applyFont="1" applyBorder="1"/>
    <xf numFmtId="0" fontId="2" fillId="0" borderId="6" xfId="0" applyFont="1" applyBorder="1"/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44" fontId="0" fillId="0" borderId="0" xfId="1" applyFont="1" applyFill="1" applyBorder="1"/>
    <xf numFmtId="44" fontId="0" fillId="0" borderId="6" xfId="1" applyFont="1" applyFill="1" applyBorder="1"/>
    <xf numFmtId="44" fontId="2" fillId="2" borderId="1" xfId="1" applyFont="1" applyFill="1" applyBorder="1"/>
    <xf numFmtId="44" fontId="2" fillId="2" borderId="7" xfId="1" applyFont="1" applyFill="1" applyBorder="1"/>
    <xf numFmtId="0" fontId="0" fillId="0" borderId="0" xfId="0" applyAlignment="1"/>
    <xf numFmtId="0" fontId="0" fillId="0" borderId="0" xfId="0" applyFont="1" applyBorder="1" applyAlignment="1">
      <alignment wrapText="1"/>
    </xf>
    <xf numFmtId="0" fontId="2" fillId="3" borderId="0" xfId="0" applyFont="1" applyFill="1" applyBorder="1" applyProtection="1">
      <protection locked="0"/>
    </xf>
    <xf numFmtId="44" fontId="0" fillId="3" borderId="0" xfId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44" fontId="0" fillId="3" borderId="6" xfId="1" applyFont="1" applyFill="1" applyBorder="1" applyProtection="1">
      <protection locked="0"/>
    </xf>
    <xf numFmtId="0" fontId="3" fillId="0" borderId="5" xfId="0" applyFont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3" fillId="0" borderId="0" xfId="0" quotePrefix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2" fillId="0" borderId="5" xfId="0" applyFont="1" applyBorder="1"/>
    <xf numFmtId="44" fontId="0" fillId="0" borderId="6" xfId="1" applyFont="1" applyFill="1" applyBorder="1" applyProtection="1"/>
    <xf numFmtId="44" fontId="0" fillId="0" borderId="0" xfId="1" applyFont="1" applyFill="1" applyBorder="1" applyProtection="1"/>
    <xf numFmtId="0" fontId="5" fillId="0" borderId="0" xfId="0" applyFont="1" applyAlignment="1">
      <alignment vertical="center"/>
    </xf>
    <xf numFmtId="0" fontId="6" fillId="0" borderId="8" xfId="0" applyFont="1" applyBorder="1" applyAlignment="1">
      <alignment wrapText="1"/>
    </xf>
    <xf numFmtId="0" fontId="6" fillId="0" borderId="9" xfId="0" applyFont="1" applyBorder="1"/>
    <xf numFmtId="0" fontId="6" fillId="0" borderId="0" xfId="0" applyFont="1" applyBorder="1"/>
    <xf numFmtId="0" fontId="6" fillId="0" borderId="9" xfId="0" applyFont="1" applyBorder="1" applyAlignment="1">
      <alignment wrapText="1"/>
    </xf>
    <xf numFmtId="0" fontId="6" fillId="0" borderId="10" xfId="0" applyFont="1" applyBorder="1"/>
    <xf numFmtId="0" fontId="6" fillId="0" borderId="2" xfId="0" applyFont="1" applyBorder="1" applyAlignment="1">
      <alignment wrapText="1"/>
    </xf>
    <xf numFmtId="0" fontId="6" fillId="0" borderId="3" xfId="0" quotePrefix="1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3" borderId="3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Protection="1"/>
    <xf numFmtId="44" fontId="1" fillId="3" borderId="0" xfId="1" applyFont="1" applyFill="1" applyBorder="1" applyProtection="1">
      <protection locked="0"/>
    </xf>
    <xf numFmtId="44" fontId="1" fillId="3" borderId="6" xfId="1" applyFont="1" applyFill="1" applyBorder="1" applyProtection="1">
      <protection locked="0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4" xfId="0" applyFont="1" applyFill="1" applyBorder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abSelected="1" workbookViewId="0">
      <selection activeCell="B2" sqref="B2"/>
    </sheetView>
  </sheetViews>
  <sheetFormatPr defaultRowHeight="15" x14ac:dyDescent="0.25"/>
  <cols>
    <col min="1" max="1" width="18.42578125" style="24" customWidth="1"/>
    <col min="2" max="2" width="12.7109375" customWidth="1"/>
    <col min="3" max="3" width="2.42578125" customWidth="1"/>
    <col min="4" max="4" width="18.28515625" style="24" customWidth="1"/>
    <col min="5" max="5" width="13.42578125" customWidth="1"/>
    <col min="6" max="6" width="1.140625" customWidth="1"/>
    <col min="7" max="7" width="16.85546875" style="24" customWidth="1"/>
    <col min="8" max="8" width="11.5703125" customWidth="1"/>
    <col min="9" max="9" width="2.5703125" customWidth="1"/>
    <col min="12" max="12" width="20.42578125" style="44" customWidth="1"/>
    <col min="13" max="13" width="10.5703125" hidden="1" customWidth="1"/>
    <col min="14" max="14" width="9.140625" hidden="1" customWidth="1"/>
    <col min="15" max="15" width="10.28515625" hidden="1" customWidth="1"/>
    <col min="16" max="16" width="9.140625" hidden="1" customWidth="1"/>
    <col min="17" max="17" width="26.5703125" hidden="1" customWidth="1"/>
    <col min="18" max="18" width="25.5703125" hidden="1" customWidth="1"/>
    <col min="19" max="24" width="9.140625" hidden="1" customWidth="1"/>
  </cols>
  <sheetData>
    <row r="1" spans="1:24" ht="27" thickBot="1" x14ac:dyDescent="0.45">
      <c r="A1" s="48" t="s">
        <v>0</v>
      </c>
      <c r="B1" s="49"/>
      <c r="C1" s="49"/>
      <c r="D1" s="49"/>
      <c r="E1" s="49"/>
      <c r="F1" s="49"/>
      <c r="G1" s="49"/>
      <c r="H1" s="50"/>
    </row>
    <row r="2" spans="1:24" ht="33.75" customHeight="1" x14ac:dyDescent="0.3">
      <c r="A2" s="40" t="s">
        <v>1</v>
      </c>
      <c r="B2" s="43"/>
      <c r="C2" s="41"/>
      <c r="D2" s="42" t="s">
        <v>2</v>
      </c>
      <c r="E2" s="51"/>
      <c r="F2" s="51"/>
      <c r="G2" s="51"/>
      <c r="H2" s="52"/>
      <c r="M2" t="s">
        <v>3</v>
      </c>
      <c r="O2" t="s">
        <v>4</v>
      </c>
      <c r="Q2" t="s">
        <v>5</v>
      </c>
      <c r="R2" t="s">
        <v>6</v>
      </c>
      <c r="S2" t="s">
        <v>7</v>
      </c>
      <c r="U2" t="s">
        <v>8</v>
      </c>
      <c r="W2" t="s">
        <v>9</v>
      </c>
    </row>
    <row r="3" spans="1:24" s="1" customFormat="1" ht="10.5" customHeight="1" x14ac:dyDescent="0.3">
      <c r="A3" s="31"/>
      <c r="C3" s="28"/>
      <c r="D3" s="29"/>
      <c r="E3" s="29"/>
      <c r="F3" s="29"/>
      <c r="G3" s="29"/>
      <c r="H3" s="30"/>
      <c r="L3" s="45"/>
      <c r="M3" s="1" t="s">
        <v>10</v>
      </c>
      <c r="O3" s="1" t="s">
        <v>5</v>
      </c>
      <c r="Q3" s="1" t="s">
        <v>11</v>
      </c>
      <c r="R3" s="1" t="s">
        <v>12</v>
      </c>
      <c r="S3" s="1" t="s">
        <v>13</v>
      </c>
      <c r="T3" s="1">
        <v>3750</v>
      </c>
      <c r="U3" s="1" t="s">
        <v>14</v>
      </c>
      <c r="V3" s="1">
        <v>3750</v>
      </c>
      <c r="W3" s="1" t="s">
        <v>50</v>
      </c>
      <c r="X3" s="1">
        <v>0</v>
      </c>
    </row>
    <row r="4" spans="1:24" s="1" customFormat="1" ht="18" thickBot="1" x14ac:dyDescent="0.35">
      <c r="A4" s="35" t="s">
        <v>16</v>
      </c>
      <c r="B4" s="36"/>
      <c r="C4" s="37"/>
      <c r="D4" s="38" t="s">
        <v>17</v>
      </c>
      <c r="E4" s="36"/>
      <c r="F4" s="37"/>
      <c r="G4" s="38" t="s">
        <v>18</v>
      </c>
      <c r="H4" s="39"/>
      <c r="L4" s="45"/>
      <c r="M4" s="1" t="s">
        <v>19</v>
      </c>
      <c r="O4" s="1" t="s">
        <v>6</v>
      </c>
      <c r="R4" s="1" t="s">
        <v>20</v>
      </c>
      <c r="S4" s="1" t="s">
        <v>21</v>
      </c>
      <c r="T4" s="1">
        <v>3750</v>
      </c>
      <c r="U4" s="1" t="s">
        <v>22</v>
      </c>
      <c r="V4" s="1">
        <v>0</v>
      </c>
      <c r="W4" s="1" t="s">
        <v>15</v>
      </c>
      <c r="X4" s="1">
        <v>0</v>
      </c>
    </row>
    <row r="5" spans="1:24" ht="7.5" customHeight="1" x14ac:dyDescent="0.3">
      <c r="A5" s="21"/>
      <c r="B5" s="7"/>
      <c r="C5" s="7"/>
      <c r="D5" s="25"/>
      <c r="E5" s="7"/>
      <c r="F5" s="7"/>
      <c r="G5" s="25"/>
      <c r="H5" s="8"/>
      <c r="O5" t="s">
        <v>9</v>
      </c>
      <c r="R5" t="s">
        <v>23</v>
      </c>
      <c r="S5" t="s">
        <v>24</v>
      </c>
      <c r="T5">
        <v>5000</v>
      </c>
      <c r="U5" t="s">
        <v>21</v>
      </c>
      <c r="V5">
        <v>3750</v>
      </c>
      <c r="W5" s="1" t="s">
        <v>20</v>
      </c>
      <c r="X5" s="1">
        <v>0</v>
      </c>
    </row>
    <row r="6" spans="1:24" ht="30" x14ac:dyDescent="0.25">
      <c r="A6" s="9" t="s">
        <v>26</v>
      </c>
      <c r="B6" s="17"/>
      <c r="C6" s="7"/>
      <c r="D6" s="10" t="s">
        <v>26</v>
      </c>
      <c r="E6" s="17"/>
      <c r="F6" s="7"/>
      <c r="G6" s="10" t="s">
        <v>26</v>
      </c>
      <c r="H6" s="19"/>
      <c r="O6" t="s">
        <v>7</v>
      </c>
      <c r="R6" t="s">
        <v>27</v>
      </c>
      <c r="S6" t="s">
        <v>28</v>
      </c>
      <c r="T6">
        <v>3750</v>
      </c>
      <c r="U6" t="s">
        <v>24</v>
      </c>
      <c r="V6">
        <v>5000</v>
      </c>
      <c r="W6" t="s">
        <v>25</v>
      </c>
      <c r="X6">
        <v>0</v>
      </c>
    </row>
    <row r="7" spans="1:24" ht="30" x14ac:dyDescent="0.25">
      <c r="A7" s="9" t="s">
        <v>49</v>
      </c>
      <c r="B7" s="46">
        <v>0</v>
      </c>
      <c r="C7" s="7"/>
      <c r="D7" s="10" t="s">
        <v>49</v>
      </c>
      <c r="E7" s="46">
        <v>0</v>
      </c>
      <c r="F7" s="7"/>
      <c r="G7" s="10" t="s">
        <v>49</v>
      </c>
      <c r="H7" s="47">
        <v>0</v>
      </c>
      <c r="O7" t="s">
        <v>8</v>
      </c>
      <c r="S7" t="s">
        <v>31</v>
      </c>
      <c r="T7">
        <v>3750</v>
      </c>
      <c r="U7" t="s">
        <v>32</v>
      </c>
      <c r="V7">
        <v>0</v>
      </c>
      <c r="W7" t="s">
        <v>29</v>
      </c>
      <c r="X7">
        <v>2500</v>
      </c>
    </row>
    <row r="8" spans="1:24" ht="30" x14ac:dyDescent="0.25">
      <c r="A8" s="9" t="s">
        <v>30</v>
      </c>
      <c r="B8" s="11">
        <f>IF($B$2="Masters",B6*843-B7,IF($B$2="Doctoral",B6*978-B7,B6*593-B7))</f>
        <v>0</v>
      </c>
      <c r="C8" s="2"/>
      <c r="D8" s="10" t="s">
        <v>30</v>
      </c>
      <c r="E8" s="11">
        <f>IF($B$2="Masters",E6*843-E7,IF($B$2="Doctoral",E6*978-E7,E6*593-E7))</f>
        <v>0</v>
      </c>
      <c r="F8" s="2"/>
      <c r="G8" s="10" t="s">
        <v>30</v>
      </c>
      <c r="H8" s="12">
        <f>IF($B$2="Masters",H6*843-H7,IF($B$2="Doctoral",H6*978-H7,H6*593-H7))</f>
        <v>0</v>
      </c>
      <c r="S8" t="s">
        <v>34</v>
      </c>
      <c r="T8">
        <v>2500</v>
      </c>
      <c r="U8" t="s">
        <v>35</v>
      </c>
      <c r="V8">
        <v>0</v>
      </c>
    </row>
    <row r="9" spans="1:24" ht="45" x14ac:dyDescent="0.25">
      <c r="A9" s="9" t="s">
        <v>33</v>
      </c>
      <c r="B9" s="18"/>
      <c r="C9" s="2"/>
      <c r="D9" s="10" t="s">
        <v>33</v>
      </c>
      <c r="E9" s="18"/>
      <c r="F9" s="2"/>
      <c r="G9" s="10" t="s">
        <v>33</v>
      </c>
      <c r="H9" s="20"/>
      <c r="S9" t="s">
        <v>39</v>
      </c>
      <c r="T9">
        <v>2500</v>
      </c>
      <c r="U9" t="s">
        <v>40</v>
      </c>
      <c r="V9">
        <v>2500</v>
      </c>
    </row>
    <row r="10" spans="1:24" ht="41.25" x14ac:dyDescent="0.25">
      <c r="A10" s="9" t="s">
        <v>36</v>
      </c>
      <c r="B10" s="33" t="str">
        <f>IF(AND($B$2="Associate",B6&gt;0,B9="Yes"),VLOOKUP($E$2,$S$3:$T$11,2,FALSE),IF(AND($B$2="Certificate",B6&gt;0,B9="Yes"),VLOOKUP($E$2,$U$3:$V$11,2,FALSE),IF(AND($B$2="Bachelors",B6&gt;0,B9="Yes"),VLOOKUP($E$2,$W$3:$X$7,2,FALSE),"0")))</f>
        <v>0</v>
      </c>
      <c r="C10" s="2"/>
      <c r="D10" s="10" t="s">
        <v>37</v>
      </c>
      <c r="E10" s="11" t="s">
        <v>38</v>
      </c>
      <c r="F10" s="2"/>
      <c r="G10" s="10" t="s">
        <v>36</v>
      </c>
      <c r="H10" s="32" t="str">
        <f>IF(AND($B$2="Associate",H6&gt;0,H9="Yes"),VLOOKUP($E$2,$S$3:$T$11,2,FALSE),IF(AND($B$2="Certificate",H6&gt;0,H9="Yes"),VLOOKUP($E$2,$U$3:$V$11,2,FALSE),IF(AND($B$2="Bachelors",H6&gt;0,H9="Yes"),VLOOKUP($E$2,$W$3:$X$7,2,FALSE),"0")))</f>
        <v>0</v>
      </c>
      <c r="S10" t="s">
        <v>43</v>
      </c>
      <c r="T10">
        <v>2500</v>
      </c>
      <c r="U10" t="s">
        <v>28</v>
      </c>
      <c r="V10">
        <v>3750</v>
      </c>
    </row>
    <row r="11" spans="1:24" ht="30" x14ac:dyDescent="0.25">
      <c r="A11" s="9" t="s">
        <v>41</v>
      </c>
      <c r="B11" s="18">
        <v>0</v>
      </c>
      <c r="C11" s="2"/>
      <c r="D11" s="10" t="s">
        <v>42</v>
      </c>
      <c r="E11" s="3">
        <f>B8+B10+B11</f>
        <v>0</v>
      </c>
      <c r="F11" s="2"/>
      <c r="G11" s="10" t="s">
        <v>42</v>
      </c>
      <c r="H11" s="4">
        <f>E8+E11</f>
        <v>0</v>
      </c>
      <c r="S11" t="s">
        <v>45</v>
      </c>
      <c r="T11">
        <v>2500</v>
      </c>
      <c r="U11" t="s">
        <v>45</v>
      </c>
      <c r="V11">
        <v>2500</v>
      </c>
    </row>
    <row r="12" spans="1:24" x14ac:dyDescent="0.25">
      <c r="A12" s="9" t="s">
        <v>44</v>
      </c>
      <c r="B12" s="3">
        <f>B8*0.0414</f>
        <v>0</v>
      </c>
      <c r="C12" s="2"/>
      <c r="D12" s="10" t="s">
        <v>44</v>
      </c>
      <c r="E12" s="3">
        <f>E8*0.0414</f>
        <v>0</v>
      </c>
      <c r="F12" s="2"/>
      <c r="G12" s="10" t="s">
        <v>44</v>
      </c>
      <c r="H12" s="4">
        <f>H8*0.0414</f>
        <v>0</v>
      </c>
    </row>
    <row r="13" spans="1:24" x14ac:dyDescent="0.25">
      <c r="A13" s="9" t="s">
        <v>46</v>
      </c>
      <c r="B13" s="3">
        <f>IF(B11&gt;5250,(B8+B10)*0.2965,IF(B8+B10+B11&gt;5250,((B8+B10+B11)-5250)*0.2965,0))</f>
        <v>0</v>
      </c>
      <c r="C13" s="2"/>
      <c r="D13" s="10" t="s">
        <v>46</v>
      </c>
      <c r="E13" s="3">
        <f>IF(E11&gt;5250,E8*0.2965,IF(E8+E11&gt;5250,((E8+E11)-5250)*0.2965,0))</f>
        <v>0</v>
      </c>
      <c r="F13" s="2"/>
      <c r="G13" s="10" t="s">
        <v>46</v>
      </c>
      <c r="H13" s="4">
        <f>IF(H11&gt;5250,(H8+H10)*0.2965,IF(H8+H10+H11&gt;5250,((H8+H10+H11)-5250)*0.2965,0))</f>
        <v>0</v>
      </c>
    </row>
    <row r="14" spans="1:24" ht="30" x14ac:dyDescent="0.25">
      <c r="A14" s="9" t="s">
        <v>47</v>
      </c>
      <c r="B14" s="3">
        <f>B8+B10-SUM(B12:B13)</f>
        <v>0</v>
      </c>
      <c r="C14" s="2"/>
      <c r="D14" s="10" t="s">
        <v>47</v>
      </c>
      <c r="E14" s="3">
        <f>E8-SUM(E12:E13)</f>
        <v>0</v>
      </c>
      <c r="F14" s="2"/>
      <c r="G14" s="10" t="s">
        <v>47</v>
      </c>
      <c r="H14" s="4">
        <f>H8+H10-SUM(H12:H13)</f>
        <v>0</v>
      </c>
    </row>
    <row r="15" spans="1:24" ht="15.75" thickBot="1" x14ac:dyDescent="0.3">
      <c r="A15" s="22" t="s">
        <v>48</v>
      </c>
      <c r="B15" s="13">
        <f>B8+B10-B14</f>
        <v>0</v>
      </c>
      <c r="C15" s="2"/>
      <c r="D15" s="26" t="s">
        <v>48</v>
      </c>
      <c r="E15" s="13">
        <f>E8-E14</f>
        <v>0</v>
      </c>
      <c r="F15" s="2"/>
      <c r="G15" s="26" t="s">
        <v>48</v>
      </c>
      <c r="H15" s="14">
        <f>H8+H10-H14</f>
        <v>0</v>
      </c>
    </row>
    <row r="16" spans="1:24" ht="11.25" customHeight="1" thickTop="1" thickBot="1" x14ac:dyDescent="0.3">
      <c r="A16" s="23"/>
      <c r="B16" s="5"/>
      <c r="C16" s="5"/>
      <c r="D16" s="27"/>
      <c r="E16" s="5"/>
      <c r="F16" s="5"/>
      <c r="G16" s="27"/>
      <c r="H16" s="6"/>
    </row>
    <row r="18" spans="1:8" x14ac:dyDescent="0.25">
      <c r="A18" s="34"/>
      <c r="B18" s="34"/>
      <c r="C18" s="34"/>
      <c r="D18" s="34"/>
      <c r="E18" s="34"/>
      <c r="F18" s="34"/>
      <c r="G18" s="34"/>
      <c r="H18" s="34"/>
    </row>
    <row r="19" spans="1:8" x14ac:dyDescent="0.25">
      <c r="B19" s="15"/>
      <c r="C19" s="15"/>
      <c r="E19" s="15"/>
      <c r="F19" s="15"/>
      <c r="H19" s="15"/>
    </row>
    <row r="20" spans="1:8" x14ac:dyDescent="0.25">
      <c r="B20" s="15"/>
      <c r="C20" s="15"/>
      <c r="E20" s="15"/>
      <c r="F20" s="15"/>
      <c r="H20" s="15"/>
    </row>
    <row r="21" spans="1:8" x14ac:dyDescent="0.25">
      <c r="B21" s="15"/>
      <c r="C21" s="15"/>
      <c r="E21" s="15"/>
      <c r="F21" s="15"/>
      <c r="H21" s="15"/>
    </row>
    <row r="23" spans="1:8" x14ac:dyDescent="0.25">
      <c r="A23" s="16"/>
      <c r="B23" s="3"/>
    </row>
    <row r="24" spans="1:8" x14ac:dyDescent="0.25">
      <c r="A24" s="16"/>
      <c r="B24" s="3"/>
    </row>
    <row r="25" spans="1:8" x14ac:dyDescent="0.25">
      <c r="A25" s="16"/>
      <c r="B25" s="3"/>
    </row>
    <row r="26" spans="1:8" x14ac:dyDescent="0.25">
      <c r="A26" s="16"/>
      <c r="B26" s="3"/>
    </row>
    <row r="27" spans="1:8" x14ac:dyDescent="0.25">
      <c r="A27" s="16"/>
      <c r="B27" s="3"/>
    </row>
    <row r="28" spans="1:8" x14ac:dyDescent="0.25">
      <c r="A28" s="16"/>
      <c r="B28" s="3"/>
    </row>
    <row r="29" spans="1:8" x14ac:dyDescent="0.25">
      <c r="A29" s="16"/>
      <c r="B29" s="3"/>
    </row>
    <row r="30" spans="1:8" x14ac:dyDescent="0.25">
      <c r="A30" s="16"/>
      <c r="B30" s="3"/>
    </row>
    <row r="31" spans="1:8" x14ac:dyDescent="0.25">
      <c r="A31" s="16"/>
      <c r="B31" s="3"/>
    </row>
    <row r="32" spans="1:8" x14ac:dyDescent="0.25">
      <c r="A32" s="16"/>
      <c r="B32" s="3"/>
    </row>
    <row r="33" spans="1:2" x14ac:dyDescent="0.25">
      <c r="A33" s="16"/>
      <c r="B33" s="3"/>
    </row>
    <row r="34" spans="1:2" x14ac:dyDescent="0.25">
      <c r="A34" s="16"/>
      <c r="B34" s="3"/>
    </row>
    <row r="35" spans="1:2" x14ac:dyDescent="0.25">
      <c r="A35" s="16"/>
      <c r="B35" s="3"/>
    </row>
  </sheetData>
  <sheetProtection algorithmName="SHA-512" hashValue="7bz9sQGutNqfpnIJ+B7a51NxrB3v2dbKNe79ac+L3kD+c6PobEWF7RmfklH9IwfHaUt3ESLD/hhHt7oFypzNXg==" saltValue="TgP/CPy8LNGu17ckkdYyjQ==" spinCount="100000" sheet="1" objects="1" scenarios="1" selectLockedCells="1"/>
  <mergeCells count="2">
    <mergeCell ref="A1:H1"/>
    <mergeCell ref="E2:H2"/>
  </mergeCells>
  <dataValidations count="3">
    <dataValidation type="list" allowBlank="1" showInputMessage="1" showErrorMessage="1" sqref="B2">
      <formula1>Career</formula1>
    </dataValidation>
    <dataValidation type="list" allowBlank="1" showInputMessage="1" showErrorMessage="1" sqref="E2:H2">
      <formula1>INDIRECT(B2)</formula1>
    </dataValidation>
    <dataValidation type="list" allowBlank="1" showInputMessage="1" showErrorMessage="1" sqref="B9 H9 E9">
      <formula1>Choice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E93CAC3C56ED48AABCCFB7FBB44474" ma:contentTypeVersion="1" ma:contentTypeDescription="Create a new document." ma:contentTypeScope="" ma:versionID="6affcced1dda4bf9262f41aea687a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72907B-4838-47E3-ACD9-84EC4DC739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04F20D-BDAA-4E7B-83FD-4AF9302FB984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DCCEABE-FB90-4BBC-8897-0B222E4BCE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Sheet1</vt:lpstr>
      <vt:lpstr>Associate</vt:lpstr>
      <vt:lpstr>Bachelors</vt:lpstr>
      <vt:lpstr>Career</vt:lpstr>
      <vt:lpstr>Certificate</vt:lpstr>
      <vt:lpstr>Choice</vt:lpstr>
      <vt:lpstr>Doctoral</vt:lpstr>
      <vt:lpstr>Masters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revision/>
  <cp:lastPrinted>2018-09-06T17:51:38Z</cp:lastPrinted>
  <dcterms:created xsi:type="dcterms:W3CDTF">2016-10-28T18:05:17Z</dcterms:created>
  <dcterms:modified xsi:type="dcterms:W3CDTF">2018-09-06T17:52:10Z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0x01010085E93CAC3C56ED48AABCCFB7FBB44474</vt:lpwstr>
  </property>
</Properties>
</file>